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0515" windowHeight="5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'Лист2'!#REF!</definedName>
  </definedNames>
  <calcPr fullCalcOnLoad="1"/>
</workbook>
</file>

<file path=xl/sharedStrings.xml><?xml version="1.0" encoding="utf-8"?>
<sst xmlns="http://schemas.openxmlformats.org/spreadsheetml/2006/main" count="272" uniqueCount="130">
  <si>
    <t>Наименование показателя</t>
  </si>
  <si>
    <t>Сумма</t>
  </si>
  <si>
    <t>в том числе:</t>
  </si>
  <si>
    <t>Планируемый остаток средств на начало планируемого года</t>
  </si>
  <si>
    <t>X</t>
  </si>
  <si>
    <t>Субсидии на выполнение муниципального задания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</si>
  <si>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</si>
  <si>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</si>
  <si>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</si>
  <si>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</si>
  <si>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</si>
  <si>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 ОКЕИ</t>
  </si>
  <si>
    <t>Управление культуры администрации муниципального образования городского округа "Сыктывкар"</t>
  </si>
  <si>
    <t>Код субсидии</t>
  </si>
  <si>
    <t>КВФО</t>
  </si>
  <si>
    <t>956400001</t>
  </si>
  <si>
    <t>510</t>
  </si>
  <si>
    <t>Код по бюджетной классификации РФ (КВР)</t>
  </si>
  <si>
    <t>х</t>
  </si>
  <si>
    <t>КФСР</t>
  </si>
  <si>
    <t>Прочие несоциальные выплаты персоналу в натуральной форме</t>
  </si>
  <si>
    <t>Социальные пособия и компенсации персоналу в денежной форме</t>
  </si>
  <si>
    <t xml:space="preserve"> Руководитель муниципального учреждения</t>
  </si>
  <si>
    <t>(расшифровка подписи)</t>
  </si>
  <si>
    <t xml:space="preserve">Исполнитель </t>
  </si>
  <si>
    <t>СОГЛАСОВАНО</t>
  </si>
  <si>
    <t>УТВЕРЖДАЮ</t>
  </si>
  <si>
    <t>Начальник Управления культуры администрации МО ГО "Сыктывкар"</t>
  </si>
  <si>
    <t>(наименование должности уполномоченного лица)</t>
  </si>
  <si>
    <t/>
  </si>
  <si>
    <t>(подпись)</t>
  </si>
  <si>
    <t>Коды</t>
  </si>
  <si>
    <t>Дата</t>
  </si>
  <si>
    <t>по Сводному реестру</t>
  </si>
  <si>
    <t>глава по БК</t>
  </si>
  <si>
    <t>956</t>
  </si>
  <si>
    <t>ИНН</t>
  </si>
  <si>
    <t>Учреждение</t>
  </si>
  <si>
    <t>КПП</t>
  </si>
  <si>
    <t>110101001</t>
  </si>
  <si>
    <t>Единица измерения: руб.</t>
  </si>
  <si>
    <t>383</t>
  </si>
  <si>
    <t>130</t>
  </si>
  <si>
    <t>956400002</t>
  </si>
  <si>
    <t>Субсидия на выполнение муниципального задания - налог на землю организаций (местный бюджет)</t>
  </si>
  <si>
    <t>9564000З1</t>
  </si>
  <si>
    <t>-расходы на выполнение муниципального задания всего:</t>
  </si>
  <si>
    <t>Выплаты персоналу, всего</t>
  </si>
  <si>
    <t>Прочие выплаты компенсационного характера</t>
  </si>
  <si>
    <t>Расходы на закупку товаров,работ,услуг, всего</t>
  </si>
  <si>
    <t>244</t>
  </si>
  <si>
    <t>Уплата налогов, сборов и иных платежей</t>
  </si>
  <si>
    <t>земельный налог</t>
  </si>
  <si>
    <t>Аналитическая группа (КОСГУ)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</si>
  <si>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</si>
  <si>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</si>
  <si>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</si>
  <si>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</si>
  <si>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</si>
  <si>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</si>
  <si>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</si>
  <si>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</si>
  <si>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</si>
  <si>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</si>
  <si>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</si>
  <si>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</si>
  <si>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</si>
  <si>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26000</t>
  </si>
  <si>
    <t>Выплаты на закупку товаров, работ, услуг, всего</t>
  </si>
  <si>
    <t>Х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</si>
  <si>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</si>
  <si>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</si>
  <si>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</si>
  <si>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</si>
  <si>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26412</t>
  </si>
  <si>
    <t>в соответствии с Федеральным законом N 223-ФЗ</t>
  </si>
  <si>
    <t>0703</t>
  </si>
  <si>
    <t>956200180</t>
  </si>
  <si>
    <t>112</t>
  </si>
  <si>
    <t>956200130</t>
  </si>
  <si>
    <t>Доходы от оказания платых услуг</t>
  </si>
  <si>
    <t>Безвозмездные денежные поступления текущего характера</t>
  </si>
  <si>
    <t>Субсидии на выполнение муниципального задания (республиканский бюджет)</t>
  </si>
  <si>
    <t>-расходы по внебюджетной деятельности, в том числе:</t>
  </si>
  <si>
    <t>Главный бухгалтер</t>
  </si>
  <si>
    <t>Уплата налогов, сборов и иных платежей, всего</t>
  </si>
  <si>
    <t>Выплаты за счет субсидии на иные цели, всего:</t>
  </si>
  <si>
    <t>ПОСТУПЛЕНИЯ, всего:</t>
  </si>
  <si>
    <t>Поступления от приносящей доход деятельности, всего:</t>
  </si>
  <si>
    <t>Субсидия  на выполнение муниципального задания, всего:</t>
  </si>
  <si>
    <t>Субсидии на иные цели, всего:</t>
  </si>
  <si>
    <t>ВЫПЛАТЫ,  всего:</t>
  </si>
  <si>
    <t>Субсидия на оплату расходов по коммунальным услугам по обращению с ТКО</t>
  </si>
  <si>
    <t>Заработная плата</t>
  </si>
  <si>
    <t xml:space="preserve"> Прочие расходы (налог на УСН)</t>
  </si>
  <si>
    <t>Увеличение стоимости основных средств</t>
  </si>
  <si>
    <t>Увеличение стоимрсти материальных запасов</t>
  </si>
  <si>
    <t>Увеличение стоимости материальных запасов</t>
  </si>
  <si>
    <t>Начисления на выплаты по оплате труда (республиканский бюджет)</t>
  </si>
  <si>
    <t xml:space="preserve">Прочие выплаты </t>
  </si>
  <si>
    <t>Остаток средств на начало года</t>
  </si>
  <si>
    <t>Раздел 1.  Показатели по поступлениям и выплатам учреждения</t>
  </si>
  <si>
    <t>Наименования показателя</t>
  </si>
  <si>
    <t>Уплата штрафов, пеней, иных платежей</t>
  </si>
  <si>
    <t>Орган, осуществляющий функции и полномочия учредителя</t>
  </si>
  <si>
    <t>(наименование должности уполномоченного лица органа-учредителя)</t>
  </si>
  <si>
    <t xml:space="preserve"> </t>
  </si>
  <si>
    <t>______________</t>
  </si>
  <si>
    <t>т.63-08-11</t>
  </si>
  <si>
    <t>муниципальное автономное  учреждение дополнительного  образования "Эжвинская детская музыкальная школа"</t>
  </si>
  <si>
    <t>Коммунальные услуги электроэнергия</t>
  </si>
  <si>
    <r>
      <t>Исполнитель    _______________________ (Т.В. Лодыгина</t>
    </r>
    <r>
      <rPr>
        <sz val="10"/>
        <color indexed="8"/>
        <rFont val="Times New Roman"/>
        <family val="1"/>
      </rPr>
      <t>)</t>
    </r>
  </si>
  <si>
    <t>Т.В. Лодыгина</t>
  </si>
  <si>
    <t>В.И. Юрковский</t>
  </si>
  <si>
    <t>956200150</t>
  </si>
  <si>
    <t>План финансово-хозяйственной деятельности 
на 2022 г. и плановый период 2023 и  2024 годов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</si>
  <si>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</si>
  <si>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</si>
  <si>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</si>
  <si>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         (подпись)                                (расшифровка подписи)</t>
  </si>
  <si>
    <t>"      "                  2022 г.</t>
  </si>
  <si>
    <t>"            "                      2022 г.</t>
  </si>
  <si>
    <t>И.о. Директора  МАУДО "ЭДМШ"</t>
  </si>
  <si>
    <t>И.о. Директора</t>
  </si>
  <si>
    <t>Субсидия на мероприятия по антитеррористической защищенности учреждений</t>
  </si>
  <si>
    <t>на 2022г.
текущий финансовый год</t>
  </si>
  <si>
    <t>на 2023г.
первый год планового периода</t>
  </si>
  <si>
    <t>на 2024г.
второй год планового периода</t>
  </si>
  <si>
    <t>О.М. Ильина</t>
  </si>
  <si>
    <t xml:space="preserve">                                     от "12"августа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</si>
</sst>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Calibri"/>
      <family val="2"/>
    </font>
    <font>
      <u val="single"/>
      <sz val="9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u val="single"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3" borderId="55" xfId="0" applyNumberFormat="1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1" fillId="3" borderId="23" xfId="0" applyFont="1" applyFill="1" applyBorder="1" applyAlignment="1" applyProtection="1">
      <alignment vertical="center" wrapText="1"/>
      <protection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vertical="center" wrapText="1"/>
    </xf>
    <xf numFmtId="0" fontId="5" fillId="3" borderId="67" xfId="0" applyFont="1" applyFill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7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57" fillId="0" borderId="4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top" wrapText="1"/>
    </xf>
    <xf numFmtId="0" fontId="56" fillId="0" borderId="82" xfId="0" applyFont="1" applyFill="1" applyBorder="1" applyAlignment="1">
      <alignment horizontal="center" wrapText="1"/>
    </xf>
    <xf numFmtId="0" fontId="56" fillId="0" borderId="82" xfId="0" applyFont="1" applyFill="1" applyBorder="1" applyAlignment="1">
      <alignment horizontal="left" wrapText="1"/>
    </xf>
    <xf numFmtId="4" fontId="56" fillId="0" borderId="82" xfId="0" applyNumberFormat="1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wrapText="1"/>
    </xf>
    <xf numFmtId="0" fontId="55" fillId="0" borderId="82" xfId="0" applyFont="1" applyFill="1" applyBorder="1" applyAlignment="1">
      <alignment horizontal="left" wrapText="1"/>
    </xf>
    <xf numFmtId="4" fontId="55" fillId="0" borderId="8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right" vertical="center" wrapText="1"/>
    </xf>
    <xf numFmtId="14" fontId="53" fillId="0" borderId="82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3" fillId="0" borderId="8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right" vertical="top" wrapText="1"/>
    </xf>
    <xf numFmtId="0" fontId="56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0" fillId="0" borderId="0" xfId="0" applyFont="1" applyAlignment="1">
      <alignment/>
    </xf>
    <xf numFmtId="49" fontId="2" fillId="0" borderId="84" xfId="0" applyNumberFormat="1" applyFont="1" applyBorder="1" applyAlignment="1">
      <alignment horizontal="center" vertical="center" wrapText="1"/>
    </xf>
    <xf numFmtId="4" fontId="5" fillId="33" borderId="53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right" vertical="top" wrapText="1"/>
    </xf>
    <xf numFmtId="0" fontId="55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 vertical="top" wrapText="1"/>
    </xf>
    <xf numFmtId="0" fontId="63" fillId="0" borderId="0" xfId="0" applyFont="1" applyFill="1" applyAlignment="1">
      <alignment horizontal="center" wrapText="1"/>
    </xf>
    <xf numFmtId="0" fontId="63" fillId="0" borderId="85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8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87" xfId="42" applyFont="1" applyBorder="1" applyAlignment="1">
      <alignment horizontal="center" vertical="center" wrapText="1"/>
    </xf>
    <xf numFmtId="0" fontId="8" fillId="0" borderId="88" xfId="42" applyFont="1" applyBorder="1" applyAlignment="1">
      <alignment horizontal="center" vertical="center" wrapText="1"/>
    </xf>
    <xf numFmtId="0" fontId="4" fillId="0" borderId="35" xfId="42" applyNumberFormat="1" applyFont="1" applyFill="1" applyBorder="1" applyAlignment="1" applyProtection="1">
      <alignment horizontal="center" vertical="center" wrapText="1"/>
      <protection/>
    </xf>
    <xf numFmtId="0" fontId="4" fillId="0" borderId="37" xfId="42" applyNumberFormat="1" applyFont="1" applyFill="1" applyBorder="1" applyAlignment="1" applyProtection="1">
      <alignment horizontal="center" vertical="center" wrapText="1"/>
      <protection/>
    </xf>
    <xf numFmtId="0" fontId="8" fillId="0" borderId="35" xfId="42" applyNumberFormat="1" applyFont="1" applyFill="1" applyBorder="1" applyAlignment="1" applyProtection="1">
      <alignment horizontal="center" vertical="center" wrapText="1"/>
      <protection/>
    </xf>
    <xf numFmtId="0" fontId="8" fillId="0" borderId="37" xfId="42" applyNumberFormat="1" applyFont="1" applyFill="1" applyBorder="1" applyAlignment="1" applyProtection="1">
      <alignment horizontal="center" vertical="center" wrapText="1"/>
      <protection/>
    </xf>
    <xf numFmtId="0" fontId="4" fillId="0" borderId="60" xfId="42" applyNumberFormat="1" applyFont="1" applyFill="1" applyBorder="1" applyAlignment="1" applyProtection="1">
      <alignment horizontal="center" vertical="center" wrapText="1"/>
      <protection/>
    </xf>
    <xf numFmtId="0" fontId="4" fillId="0" borderId="64" xfId="42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8" fillId="0" borderId="82" xfId="0" applyFont="1" applyFill="1" applyBorder="1" applyAlignment="1">
      <alignment horizontal="center" vertical="center" wrapText="1"/>
    </xf>
    <xf numFmtId="0" fontId="58" fillId="0" borderId="82" xfId="0" applyFont="1" applyFill="1" applyBorder="1" applyAlignment="1">
      <alignment vertical="center" wrapText="1"/>
    </xf>
    <xf numFmtId="0" fontId="55" fillId="0" borderId="82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1.100000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140625" style="0" customWidth="1"/>
    <col min="2" max="2" width="31.421875" style="15" customWidth="1"/>
    <col min="3" max="3" width="24.8515625" style="15" customWidth="1"/>
    <col min="4" max="4" width="9.7109375" style="15" customWidth="1"/>
    <col min="5" max="5" width="18.28125" style="15" customWidth="1"/>
    <col min="6" max="6" width="8.7109375" style="15" customWidth="1"/>
    <col min="7" max="7" width="14.57421875" style="15" customWidth="1"/>
    <col min="8" max="8" width="19.7109375" style="15" customWidth="1"/>
  </cols>
  <sheetData>
    <row r="1" spans="2:8" s="15" customFormat="1" ht="33.75" customHeight="1">
      <c r="B1" s="217" t="s">
        <v>25</v>
      </c>
      <c r="C1" s="217"/>
      <c r="D1" s="204"/>
      <c r="E1" s="204"/>
      <c r="F1" s="217" t="s">
        <v>26</v>
      </c>
      <c r="G1" s="217"/>
      <c r="H1" s="217"/>
    </row>
    <row r="2" spans="2:8" s="15" customFormat="1" ht="18" customHeight="1">
      <c r="B2" s="218" t="s">
        <v>27</v>
      </c>
      <c r="C2" s="218"/>
      <c r="D2" s="16"/>
      <c r="E2" s="17"/>
      <c r="F2" s="219" t="s">
        <v>122</v>
      </c>
      <c r="G2" s="220"/>
      <c r="H2" s="220"/>
    </row>
    <row r="3" spans="2:8" s="15" customFormat="1" ht="18.75" customHeight="1">
      <c r="B3" s="221" t="s">
        <v>105</v>
      </c>
      <c r="C3" s="221"/>
      <c r="D3" s="221"/>
      <c r="E3" s="17"/>
      <c r="F3" s="222" t="s">
        <v>28</v>
      </c>
      <c r="G3" s="222"/>
      <c r="H3" s="222"/>
    </row>
    <row r="4" spans="2:8" s="15" customFormat="1" ht="18.75" customHeight="1">
      <c r="B4" s="223" t="s">
        <v>29</v>
      </c>
      <c r="C4" s="223"/>
      <c r="D4" s="223"/>
      <c r="E4" s="223"/>
      <c r="F4" s="18" t="s">
        <v>29</v>
      </c>
      <c r="G4" s="224"/>
      <c r="H4" s="224"/>
    </row>
    <row r="5" spans="2:8" s="15" customFormat="1" ht="9.75" customHeight="1">
      <c r="B5" s="19" t="s">
        <v>29</v>
      </c>
      <c r="C5" s="19" t="s">
        <v>29</v>
      </c>
      <c r="D5" s="19" t="s">
        <v>29</v>
      </c>
      <c r="E5" s="19" t="s">
        <v>29</v>
      </c>
      <c r="F5" s="18" t="s">
        <v>29</v>
      </c>
      <c r="G5" s="224"/>
      <c r="H5" s="224"/>
    </row>
    <row r="6" spans="2:8" s="15" customFormat="1" ht="15.75" customHeight="1">
      <c r="B6" s="20"/>
      <c r="C6" s="203" t="s">
        <v>113</v>
      </c>
      <c r="D6" s="21"/>
      <c r="E6" s="19" t="s">
        <v>29</v>
      </c>
      <c r="F6" s="225" t="s">
        <v>128</v>
      </c>
      <c r="G6" s="226"/>
      <c r="H6" s="226"/>
    </row>
    <row r="7" spans="2:8" s="15" customFormat="1" ht="12.75" customHeight="1">
      <c r="B7" s="22" t="s">
        <v>30</v>
      </c>
      <c r="C7" s="22" t="s">
        <v>23</v>
      </c>
      <c r="D7" s="21"/>
      <c r="E7" s="23" t="s">
        <v>29</v>
      </c>
      <c r="F7" s="222" t="s">
        <v>119</v>
      </c>
      <c r="G7" s="222"/>
      <c r="H7" s="222"/>
    </row>
    <row r="8" spans="2:8" s="15" customFormat="1" ht="20.25" customHeight="1">
      <c r="B8" s="227" t="s">
        <v>120</v>
      </c>
      <c r="C8" s="227"/>
      <c r="D8" s="18" t="s">
        <v>29</v>
      </c>
      <c r="E8" s="23" t="s">
        <v>29</v>
      </c>
      <c r="F8" s="18" t="s">
        <v>29</v>
      </c>
      <c r="G8" s="228" t="s">
        <v>121</v>
      </c>
      <c r="H8" s="228"/>
    </row>
    <row r="9" spans="2:8" s="15" customFormat="1" ht="47.25" customHeight="1">
      <c r="B9" s="223" t="s">
        <v>29</v>
      </c>
      <c r="C9" s="223"/>
      <c r="D9" s="223"/>
      <c r="E9" s="223"/>
      <c r="F9" s="18" t="s">
        <v>29</v>
      </c>
      <c r="G9" s="231" t="s">
        <v>29</v>
      </c>
      <c r="H9" s="231"/>
    </row>
    <row r="10" spans="2:8" s="15" customFormat="1" ht="36.75" customHeight="1">
      <c r="B10" s="232" t="s">
        <v>115</v>
      </c>
      <c r="C10" s="232"/>
      <c r="D10" s="232"/>
      <c r="E10" s="232"/>
      <c r="F10" s="232"/>
      <c r="G10" s="233"/>
      <c r="H10" s="188" t="s">
        <v>31</v>
      </c>
    </row>
    <row r="11" spans="2:8" s="15" customFormat="1" ht="20.25" customHeight="1">
      <c r="B11" s="234" t="s">
        <v>129</v>
      </c>
      <c r="C11" s="234"/>
      <c r="D11" s="234"/>
      <c r="E11" s="234"/>
      <c r="F11" s="234"/>
      <c r="G11" s="198" t="s">
        <v>32</v>
      </c>
      <c r="H11" s="199">
        <v>44785</v>
      </c>
    </row>
    <row r="12" spans="2:8" s="15" customFormat="1" ht="29.25" customHeight="1">
      <c r="B12" s="200"/>
      <c r="C12" s="235" t="s">
        <v>29</v>
      </c>
      <c r="D12" s="235"/>
      <c r="E12" s="235"/>
      <c r="F12" s="200" t="s">
        <v>29</v>
      </c>
      <c r="G12" s="198" t="s">
        <v>33</v>
      </c>
      <c r="H12" s="188" t="s">
        <v>29</v>
      </c>
    </row>
    <row r="13" spans="2:8" s="15" customFormat="1" ht="32.25" customHeight="1">
      <c r="B13" s="202" t="s">
        <v>104</v>
      </c>
      <c r="C13" s="236" t="s">
        <v>12</v>
      </c>
      <c r="D13" s="236"/>
      <c r="E13" s="236"/>
      <c r="F13" s="236"/>
      <c r="G13" s="198" t="s">
        <v>34</v>
      </c>
      <c r="H13" s="201" t="s">
        <v>35</v>
      </c>
    </row>
    <row r="14" spans="2:8" s="15" customFormat="1" ht="27" customHeight="1">
      <c r="B14" s="200" t="s">
        <v>29</v>
      </c>
      <c r="C14" s="200" t="s">
        <v>29</v>
      </c>
      <c r="D14" s="200" t="s">
        <v>29</v>
      </c>
      <c r="E14" s="200" t="s">
        <v>29</v>
      </c>
      <c r="F14" s="200" t="s">
        <v>29</v>
      </c>
      <c r="G14" s="198" t="s">
        <v>33</v>
      </c>
      <c r="H14" s="188">
        <v>87325113</v>
      </c>
    </row>
    <row r="15" spans="2:8" s="15" customFormat="1" ht="24" customHeight="1">
      <c r="B15" s="200" t="s">
        <v>29</v>
      </c>
      <c r="C15" s="200" t="s">
        <v>29</v>
      </c>
      <c r="D15" s="200" t="s">
        <v>29</v>
      </c>
      <c r="E15" s="200" t="s">
        <v>29</v>
      </c>
      <c r="F15" s="200" t="s">
        <v>29</v>
      </c>
      <c r="G15" s="198" t="s">
        <v>36</v>
      </c>
      <c r="H15" s="188">
        <v>1121007605</v>
      </c>
    </row>
    <row r="16" spans="2:8" s="15" customFormat="1" ht="51.75" customHeight="1">
      <c r="B16" s="200" t="s">
        <v>37</v>
      </c>
      <c r="C16" s="229" t="s">
        <v>109</v>
      </c>
      <c r="D16" s="229"/>
      <c r="E16" s="229"/>
      <c r="F16" s="229"/>
      <c r="G16" s="198" t="s">
        <v>38</v>
      </c>
      <c r="H16" s="188" t="s">
        <v>39</v>
      </c>
    </row>
    <row r="17" spans="2:8" s="15" customFormat="1" ht="16.5" customHeight="1">
      <c r="B17" s="200" t="s">
        <v>40</v>
      </c>
      <c r="C17" s="200" t="s">
        <v>29</v>
      </c>
      <c r="D17" s="200" t="s">
        <v>29</v>
      </c>
      <c r="E17" s="200" t="s">
        <v>29</v>
      </c>
      <c r="F17" s="200" t="s">
        <v>29</v>
      </c>
      <c r="G17" s="198" t="s">
        <v>11</v>
      </c>
      <c r="H17" s="188" t="s">
        <v>41</v>
      </c>
    </row>
    <row r="18" spans="2:8" ht="15">
      <c r="B18" s="230" t="s">
        <v>29</v>
      </c>
      <c r="C18" s="230"/>
      <c r="D18" s="230"/>
      <c r="E18" s="230"/>
      <c r="F18" s="230"/>
      <c r="G18" s="230"/>
      <c r="H18" s="230"/>
    </row>
    <row r="19" ht="15" customHeight="1"/>
    <row r="21" ht="15" customHeight="1"/>
    <row r="22" ht="16.5" customHeight="1"/>
    <row r="23" ht="15" customHeight="1"/>
    <row r="24" ht="19.5" customHeight="1"/>
    <row r="25" ht="19.5" customHeight="1"/>
    <row r="26" ht="15.75" customHeight="1"/>
    <row r="27" ht="15" customHeight="1"/>
    <row r="31" ht="15.75" customHeight="1"/>
    <row r="33" ht="21.75" customHeight="1"/>
    <row r="37" ht="26.25" customHeight="1"/>
    <row r="38" ht="21.75" customHeight="1"/>
    <row r="39" ht="19.5" customHeight="1"/>
    <row r="40" ht="24.75" customHeight="1"/>
    <row r="41" ht="22.5" customHeight="1"/>
    <row r="42" ht="16.5" customHeight="1"/>
    <row r="43" ht="16.5" customHeight="1"/>
    <row r="44" ht="22.5" customHeight="1"/>
    <row r="45" ht="24.75" customHeight="1"/>
    <row r="46" ht="22.5" customHeight="1"/>
    <row r="47" ht="27" customHeight="1"/>
    <row r="48" ht="24" customHeight="1"/>
    <row r="49" ht="27" customHeight="1"/>
    <row r="50" ht="18.75" customHeight="1"/>
    <row r="51" ht="33" customHeight="1"/>
    <row r="52" ht="30.75" customHeight="1"/>
    <row r="53" ht="78" customHeight="1"/>
    <row r="54" ht="15" customHeight="1"/>
    <row r="55" ht="15" customHeight="1"/>
    <row r="56" ht="18" customHeight="1"/>
    <row r="57" ht="30.75" customHeight="1"/>
    <row r="58" ht="18" customHeight="1"/>
    <row r="59" ht="32.25" customHeight="1"/>
    <row r="60" ht="30.75" customHeight="1"/>
    <row r="61" ht="16.5" customHeight="1"/>
    <row r="62" ht="27.75" customHeight="1"/>
    <row r="63" ht="21" customHeight="1"/>
    <row r="64" ht="15" customHeight="1"/>
    <row r="65" ht="17.25" customHeight="1"/>
    <row r="68" ht="28.5" customHeight="1"/>
    <row r="69" ht="19.5" customHeight="1"/>
    <row r="73" ht="29.25" customHeight="1"/>
    <row r="74" ht="29.25" customHeight="1"/>
    <row r="75" ht="18" customHeight="1"/>
    <row r="76" ht="30" customHeight="1"/>
    <row r="77" ht="21" customHeight="1"/>
    <row r="78" ht="21.75" customHeight="1"/>
    <row r="79" ht="18" customHeight="1"/>
    <row r="80" ht="29.2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27.75" customHeight="1"/>
    <row r="90" ht="27.75" customHeight="1"/>
    <row r="91" ht="18.75" customHeight="1"/>
    <row r="92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31.5" customHeight="1"/>
    <row r="102" ht="31.5" customHeight="1"/>
    <row r="103" ht="18.75" customHeight="1"/>
    <row r="104" ht="18.75" customHeight="1"/>
    <row r="105" ht="18.75" customHeight="1"/>
    <row r="110" ht="23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58" ht="69.7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8" ht="13.5" customHeight="1"/>
    <row r="199" ht="13.5" customHeight="1"/>
    <row r="200" ht="13.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29" ht="21" customHeight="1"/>
    <row r="237" ht="18.7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sheetProtection/>
  <mergeCells count="21">
    <mergeCell ref="C16:F16"/>
    <mergeCell ref="B18:H18"/>
    <mergeCell ref="B9:E9"/>
    <mergeCell ref="G9:H9"/>
    <mergeCell ref="B10:G10"/>
    <mergeCell ref="B11:F11"/>
    <mergeCell ref="C12:E12"/>
    <mergeCell ref="C13:F13"/>
    <mergeCell ref="B4:E4"/>
    <mergeCell ref="G4:H4"/>
    <mergeCell ref="G5:H5"/>
    <mergeCell ref="F6:H6"/>
    <mergeCell ref="F7:H7"/>
    <mergeCell ref="B8:C8"/>
    <mergeCell ref="G8:H8"/>
    <mergeCell ref="F1:H1"/>
    <mergeCell ref="B2:C2"/>
    <mergeCell ref="F2:H2"/>
    <mergeCell ref="B3:D3"/>
    <mergeCell ref="F3:H3"/>
    <mergeCell ref="B1:C1"/>
  </mergeCells>
  <printOptions/>
  <pageMargins left="0.48" right="0.2755905511811024" top="0.2362204724409449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10" zoomScaleNormal="110" zoomScaleSheetLayoutView="50" zoomScalePageLayoutView="0" workbookViewId="0" topLeftCell="A13">
      <selection activeCell="G29" sqref="G29"/>
    </sheetView>
  </sheetViews>
  <sheetFormatPr defaultColWidth="9.140625" defaultRowHeight="15"/>
  <cols>
    <col min="1" max="1" width="49.421875" style="0" customWidth="1"/>
    <col min="2" max="2" width="10.421875" style="0" customWidth="1"/>
    <col min="3" max="3" width="11.28125" style="0" customWidth="1"/>
    <col min="4" max="4" width="8.140625" style="0" customWidth="1"/>
    <col min="5" max="5" width="7.7109375" style="0" customWidth="1"/>
    <col min="6" max="6" width="7.140625" style="0" customWidth="1"/>
    <col min="7" max="9" width="14.8515625" style="0" customWidth="1"/>
    <col min="11" max="11" width="12.8515625" style="0" bestFit="1" customWidth="1"/>
  </cols>
  <sheetData>
    <row r="1" spans="1:9" ht="38.25" customHeight="1" thickBot="1">
      <c r="A1" s="238" t="s">
        <v>101</v>
      </c>
      <c r="B1" s="238"/>
      <c r="C1" s="238"/>
      <c r="D1" s="238"/>
      <c r="E1" s="238"/>
      <c r="F1" s="238"/>
      <c r="G1" s="238"/>
      <c r="H1" s="238"/>
      <c r="I1" s="238"/>
    </row>
    <row r="2" spans="1:9" ht="15" customHeight="1">
      <c r="A2" s="239" t="s">
        <v>102</v>
      </c>
      <c r="B2" s="241" t="s">
        <v>17</v>
      </c>
      <c r="C2" s="243" t="s">
        <v>13</v>
      </c>
      <c r="D2" s="245" t="s">
        <v>53</v>
      </c>
      <c r="E2" s="245" t="s">
        <v>19</v>
      </c>
      <c r="F2" s="247" t="s">
        <v>14</v>
      </c>
      <c r="G2" s="249" t="s">
        <v>116</v>
      </c>
      <c r="H2" s="249" t="s">
        <v>117</v>
      </c>
      <c r="I2" s="251" t="s">
        <v>118</v>
      </c>
    </row>
    <row r="3" spans="1:9" ht="51" customHeight="1" thickBot="1">
      <c r="A3" s="240"/>
      <c r="B3" s="242"/>
      <c r="C3" s="244"/>
      <c r="D3" s="246"/>
      <c r="E3" s="246"/>
      <c r="F3" s="248"/>
      <c r="G3" s="250"/>
      <c r="H3" s="250"/>
      <c r="I3" s="252"/>
    </row>
    <row r="4" spans="1:9" ht="28.5" customHeight="1" thickBot="1">
      <c r="A4" s="109" t="s">
        <v>3</v>
      </c>
      <c r="B4" s="44" t="s">
        <v>4</v>
      </c>
      <c r="C4" s="110"/>
      <c r="D4" s="110"/>
      <c r="E4" s="110"/>
      <c r="F4" s="117"/>
      <c r="G4" s="39"/>
      <c r="H4" s="40"/>
      <c r="I4" s="39"/>
    </row>
    <row r="5" spans="1:9" ht="18.75" customHeight="1">
      <c r="A5" s="254" t="s">
        <v>100</v>
      </c>
      <c r="B5" s="116" t="s">
        <v>18</v>
      </c>
      <c r="C5" s="124" t="s">
        <v>114</v>
      </c>
      <c r="D5" s="124" t="s">
        <v>16</v>
      </c>
      <c r="E5" s="124"/>
      <c r="F5" s="125">
        <v>2</v>
      </c>
      <c r="G5" s="54">
        <v>127374.75</v>
      </c>
      <c r="H5" s="29"/>
      <c r="I5" s="28"/>
    </row>
    <row r="6" spans="1:9" ht="18.75" customHeight="1">
      <c r="A6" s="255"/>
      <c r="B6" s="208" t="s">
        <v>18</v>
      </c>
      <c r="C6" s="65">
        <v>956200130</v>
      </c>
      <c r="D6" s="65">
        <v>510</v>
      </c>
      <c r="E6" s="65"/>
      <c r="F6" s="126">
        <v>2</v>
      </c>
      <c r="G6" s="36">
        <v>38556.76</v>
      </c>
      <c r="H6" s="68"/>
      <c r="I6" s="84"/>
    </row>
    <row r="7" spans="1:11" ht="18.75" customHeight="1" thickBot="1">
      <c r="A7" s="256"/>
      <c r="B7" s="35" t="s">
        <v>18</v>
      </c>
      <c r="C7" s="65">
        <v>956400130</v>
      </c>
      <c r="D7" s="65">
        <v>510</v>
      </c>
      <c r="E7" s="65"/>
      <c r="F7" s="126">
        <v>4</v>
      </c>
      <c r="G7" s="36"/>
      <c r="H7" s="37"/>
      <c r="I7" s="38"/>
      <c r="K7" s="74"/>
    </row>
    <row r="8" spans="1:11" ht="18.75" customHeight="1" thickBot="1">
      <c r="A8" s="127" t="s">
        <v>87</v>
      </c>
      <c r="B8" s="86"/>
      <c r="C8" s="128"/>
      <c r="D8" s="128"/>
      <c r="E8" s="129"/>
      <c r="F8" s="90"/>
      <c r="G8" s="209">
        <f>G10+G14+G17</f>
        <v>27742728.83</v>
      </c>
      <c r="H8" s="87">
        <f>H10+H14+H17</f>
        <v>28256829.740000002</v>
      </c>
      <c r="I8" s="118">
        <f>I10+I14+I17</f>
        <v>28256829.740000002</v>
      </c>
      <c r="K8" s="74"/>
    </row>
    <row r="9" spans="1:11" ht="15.75" thickBot="1">
      <c r="A9" s="41" t="s">
        <v>2</v>
      </c>
      <c r="B9" s="42"/>
      <c r="C9" s="130"/>
      <c r="D9" s="131"/>
      <c r="E9" s="130"/>
      <c r="F9" s="132"/>
      <c r="G9" s="43"/>
      <c r="H9" s="13"/>
      <c r="I9" s="43"/>
      <c r="K9" s="74"/>
    </row>
    <row r="10" spans="1:11" ht="26.25" thickBot="1">
      <c r="A10" s="112" t="s">
        <v>89</v>
      </c>
      <c r="B10" s="102"/>
      <c r="C10" s="133"/>
      <c r="D10" s="134"/>
      <c r="E10" s="135"/>
      <c r="F10" s="136">
        <v>4</v>
      </c>
      <c r="G10" s="103">
        <f>SUM(G11:G13)</f>
        <v>25687026.36</v>
      </c>
      <c r="H10" s="103">
        <f>H11+H12+H13</f>
        <v>26225302.240000002</v>
      </c>
      <c r="I10" s="103">
        <f>I11+I12+I13</f>
        <v>26225302.240000002</v>
      </c>
      <c r="K10" s="74"/>
    </row>
    <row r="11" spans="1:11" ht="15.75" thickBot="1">
      <c r="A11" s="45" t="s">
        <v>5</v>
      </c>
      <c r="B11" s="46">
        <v>130</v>
      </c>
      <c r="C11" s="63">
        <v>956400001</v>
      </c>
      <c r="D11" s="63">
        <v>130</v>
      </c>
      <c r="E11" s="137" t="s">
        <v>76</v>
      </c>
      <c r="F11" s="138">
        <v>4</v>
      </c>
      <c r="G11" s="47">
        <f>G24+G26+G27+G28+G31+G32+G33+G34+G35+G36+G37</f>
        <v>18790782.36</v>
      </c>
      <c r="H11" s="47">
        <f>H24+H26+H27+H28+H31+H32+H33+H34+H35+H36+H37</f>
        <v>20159218.240000002</v>
      </c>
      <c r="I11" s="47">
        <f>I24+I26+I27+I28+I31+I32+I33+I34+I35+I36+I37</f>
        <v>20159218.240000002</v>
      </c>
      <c r="K11" s="74"/>
    </row>
    <row r="12" spans="1:12" ht="26.25" thickBot="1">
      <c r="A12" s="30" t="s">
        <v>82</v>
      </c>
      <c r="B12" s="31" t="s">
        <v>42</v>
      </c>
      <c r="C12" s="139" t="s">
        <v>43</v>
      </c>
      <c r="D12" s="139" t="s">
        <v>42</v>
      </c>
      <c r="E12" s="137" t="s">
        <v>76</v>
      </c>
      <c r="F12" s="140">
        <v>4</v>
      </c>
      <c r="G12" s="48">
        <f>G25+G29</f>
        <v>6809644</v>
      </c>
      <c r="H12" s="48">
        <f>H25+H29</f>
        <v>5979484</v>
      </c>
      <c r="I12" s="48">
        <f>I25+I29</f>
        <v>5979484</v>
      </c>
      <c r="J12" s="68"/>
      <c r="K12" s="68"/>
      <c r="L12" s="69"/>
    </row>
    <row r="13" spans="1:11" ht="26.25" thickBot="1">
      <c r="A13" s="51" t="s">
        <v>44</v>
      </c>
      <c r="B13" s="52">
        <v>130</v>
      </c>
      <c r="C13" s="141" t="s">
        <v>45</v>
      </c>
      <c r="D13" s="142" t="s">
        <v>42</v>
      </c>
      <c r="E13" s="137" t="s">
        <v>76</v>
      </c>
      <c r="F13" s="143">
        <v>4</v>
      </c>
      <c r="G13" s="53">
        <v>86600</v>
      </c>
      <c r="H13" s="53">
        <v>86600</v>
      </c>
      <c r="I13" s="53">
        <v>86600</v>
      </c>
      <c r="K13" s="74"/>
    </row>
    <row r="14" spans="1:9" ht="15.75" thickBot="1">
      <c r="A14" s="144" t="s">
        <v>88</v>
      </c>
      <c r="B14" s="102"/>
      <c r="C14" s="145"/>
      <c r="D14" s="134"/>
      <c r="E14" s="146"/>
      <c r="F14" s="136">
        <v>2</v>
      </c>
      <c r="G14" s="103">
        <f>SUM(G15:G16)</f>
        <v>1892074.13</v>
      </c>
      <c r="H14" s="104">
        <f>SUM(H15:H16)</f>
        <v>1980000</v>
      </c>
      <c r="I14" s="103">
        <f>SUM(I15:I16)</f>
        <v>1980000</v>
      </c>
    </row>
    <row r="15" spans="1:9" ht="15">
      <c r="A15" s="24" t="s">
        <v>80</v>
      </c>
      <c r="B15" s="25">
        <v>130</v>
      </c>
      <c r="C15" s="26">
        <v>956200130</v>
      </c>
      <c r="D15" s="26">
        <v>130</v>
      </c>
      <c r="E15" s="124" t="s">
        <v>76</v>
      </c>
      <c r="F15" s="27">
        <v>2</v>
      </c>
      <c r="G15" s="54">
        <v>1115821.67</v>
      </c>
      <c r="H15" s="54">
        <f>H41</f>
        <v>1240000</v>
      </c>
      <c r="I15" s="54">
        <f>I41</f>
        <v>1240000</v>
      </c>
    </row>
    <row r="16" spans="1:11" ht="15.75" thickBot="1">
      <c r="A16" s="55" t="s">
        <v>81</v>
      </c>
      <c r="B16" s="35">
        <v>150</v>
      </c>
      <c r="C16" s="65">
        <v>956200120</v>
      </c>
      <c r="D16" s="65">
        <v>150</v>
      </c>
      <c r="E16" s="147" t="s">
        <v>76</v>
      </c>
      <c r="F16" s="126">
        <v>2</v>
      </c>
      <c r="G16" s="36">
        <v>776252.46</v>
      </c>
      <c r="H16" s="36">
        <f>H54</f>
        <v>740000</v>
      </c>
      <c r="I16" s="36">
        <f>I54</f>
        <v>740000</v>
      </c>
      <c r="K16" s="74"/>
    </row>
    <row r="17" spans="1:9" ht="15.75" thickBot="1">
      <c r="A17" s="112" t="s">
        <v>90</v>
      </c>
      <c r="B17" s="102"/>
      <c r="C17" s="133"/>
      <c r="D17" s="133"/>
      <c r="E17" s="134"/>
      <c r="F17" s="136">
        <v>5</v>
      </c>
      <c r="G17" s="103">
        <f>SUM(G18:G19)</f>
        <v>163628.34</v>
      </c>
      <c r="H17" s="104">
        <f>SUM(H18:H19)</f>
        <v>51527.5</v>
      </c>
      <c r="I17" s="103">
        <f>SUM(I18:I19)</f>
        <v>51527.5</v>
      </c>
    </row>
    <row r="18" spans="1:9" ht="35.25" customHeight="1">
      <c r="A18" s="24" t="s">
        <v>124</v>
      </c>
      <c r="B18" s="25">
        <v>150</v>
      </c>
      <c r="C18" s="26">
        <v>956501221</v>
      </c>
      <c r="D18" s="26">
        <v>150</v>
      </c>
      <c r="E18" s="148" t="s">
        <v>76</v>
      </c>
      <c r="F18" s="132">
        <v>5</v>
      </c>
      <c r="G18" s="54">
        <v>124236</v>
      </c>
      <c r="H18" s="54"/>
      <c r="I18" s="54"/>
    </row>
    <row r="19" spans="1:9" ht="26.25" thickBot="1">
      <c r="A19" s="58" t="s">
        <v>92</v>
      </c>
      <c r="B19" s="52">
        <v>150</v>
      </c>
      <c r="C19" s="70">
        <v>956501262</v>
      </c>
      <c r="D19" s="66">
        <v>150</v>
      </c>
      <c r="E19" s="142" t="s">
        <v>76</v>
      </c>
      <c r="F19" s="143">
        <v>5</v>
      </c>
      <c r="G19" s="53">
        <v>39392.34</v>
      </c>
      <c r="H19" s="53">
        <v>51527.5</v>
      </c>
      <c r="I19" s="53">
        <v>51527.5</v>
      </c>
    </row>
    <row r="20" spans="1:9" ht="15.75" thickBot="1">
      <c r="A20" s="127" t="s">
        <v>91</v>
      </c>
      <c r="B20" s="88"/>
      <c r="C20" s="128"/>
      <c r="D20" s="89"/>
      <c r="E20" s="128"/>
      <c r="F20" s="90"/>
      <c r="G20" s="87">
        <f>G22+G40+G66</f>
        <v>27908660.340000004</v>
      </c>
      <c r="H20" s="87">
        <f>H22+H40+H66</f>
        <v>28256829.740000002</v>
      </c>
      <c r="I20" s="87">
        <f>I22+I40+I66</f>
        <v>28256829.740000002</v>
      </c>
    </row>
    <row r="21" spans="1:9" ht="15.75" thickBot="1">
      <c r="A21" s="41" t="s">
        <v>2</v>
      </c>
      <c r="B21" s="59"/>
      <c r="C21" s="60"/>
      <c r="D21" s="60"/>
      <c r="E21" s="60"/>
      <c r="F21" s="61"/>
      <c r="G21" s="43"/>
      <c r="H21" s="13"/>
      <c r="I21" s="43"/>
    </row>
    <row r="22" spans="1:11" ht="15.75" thickBot="1">
      <c r="A22" s="149" t="s">
        <v>46</v>
      </c>
      <c r="B22" s="105"/>
      <c r="C22" s="106"/>
      <c r="D22" s="106"/>
      <c r="E22" s="122"/>
      <c r="F22" s="150">
        <v>4</v>
      </c>
      <c r="G22" s="103">
        <f>SUM(G23,G30,G38)</f>
        <v>25687026.360000003</v>
      </c>
      <c r="H22" s="104">
        <f>SUM(H23,H30,H38)</f>
        <v>26225302.240000002</v>
      </c>
      <c r="I22" s="103">
        <f>SUM(I23,I30,I38)</f>
        <v>26225302.240000002</v>
      </c>
      <c r="K22" s="74"/>
    </row>
    <row r="23" spans="1:9" ht="15">
      <c r="A23" s="62" t="s">
        <v>47</v>
      </c>
      <c r="B23" s="80"/>
      <c r="C23" s="151"/>
      <c r="D23" s="81"/>
      <c r="E23" s="151"/>
      <c r="F23" s="152">
        <v>4</v>
      </c>
      <c r="G23" s="82">
        <f>SUM(G24:G29)</f>
        <v>24235426.360000003</v>
      </c>
      <c r="H23" s="82">
        <f>SUM(H24:H29)</f>
        <v>24573702.240000002</v>
      </c>
      <c r="I23" s="82">
        <f>SUM(I24:I29)</f>
        <v>24573702.240000002</v>
      </c>
    </row>
    <row r="24" spans="1:11" ht="15">
      <c r="A24" s="57" t="s">
        <v>93</v>
      </c>
      <c r="B24" s="50">
        <v>111</v>
      </c>
      <c r="C24" s="139" t="s">
        <v>15</v>
      </c>
      <c r="D24" s="5">
        <v>211</v>
      </c>
      <c r="E24" s="139" t="s">
        <v>76</v>
      </c>
      <c r="F24" s="140">
        <v>4</v>
      </c>
      <c r="G24" s="32">
        <v>12795856.01</v>
      </c>
      <c r="H24" s="32">
        <v>13751356.73</v>
      </c>
      <c r="I24" s="32">
        <v>13751356.73</v>
      </c>
      <c r="K24" s="74"/>
    </row>
    <row r="25" spans="1:11" ht="15">
      <c r="A25" s="57" t="s">
        <v>93</v>
      </c>
      <c r="B25" s="50">
        <v>111</v>
      </c>
      <c r="C25" s="139" t="s">
        <v>43</v>
      </c>
      <c r="D25" s="5">
        <v>211</v>
      </c>
      <c r="E25" s="139" t="s">
        <v>76</v>
      </c>
      <c r="F25" s="140">
        <v>4</v>
      </c>
      <c r="G25" s="32">
        <v>4811283.52</v>
      </c>
      <c r="H25" s="32">
        <v>4173679.83</v>
      </c>
      <c r="I25" s="32">
        <v>4173679.83</v>
      </c>
      <c r="K25" s="74"/>
    </row>
    <row r="26" spans="1:11" ht="25.5">
      <c r="A26" s="49" t="s">
        <v>21</v>
      </c>
      <c r="B26" s="50">
        <v>111</v>
      </c>
      <c r="C26" s="139" t="s">
        <v>15</v>
      </c>
      <c r="D26" s="5">
        <v>266</v>
      </c>
      <c r="E26" s="139" t="s">
        <v>76</v>
      </c>
      <c r="F26" s="140">
        <v>4</v>
      </c>
      <c r="G26" s="213">
        <v>90000</v>
      </c>
      <c r="H26" s="32">
        <v>90000</v>
      </c>
      <c r="I26" s="32">
        <v>90000</v>
      </c>
      <c r="K26" s="74"/>
    </row>
    <row r="27" spans="1:9" ht="25.5">
      <c r="A27" s="57" t="s">
        <v>20</v>
      </c>
      <c r="B27" s="50">
        <v>112</v>
      </c>
      <c r="C27" s="139" t="s">
        <v>15</v>
      </c>
      <c r="D27" s="5">
        <v>214</v>
      </c>
      <c r="E27" s="139" t="s">
        <v>76</v>
      </c>
      <c r="F27" s="140">
        <v>4</v>
      </c>
      <c r="G27" s="213">
        <v>600000</v>
      </c>
      <c r="H27" s="32">
        <v>600000</v>
      </c>
      <c r="I27" s="32">
        <v>600000</v>
      </c>
    </row>
    <row r="28" spans="1:11" ht="15">
      <c r="A28" s="57" t="s">
        <v>6</v>
      </c>
      <c r="B28" s="50">
        <v>119</v>
      </c>
      <c r="C28" s="139" t="s">
        <v>15</v>
      </c>
      <c r="D28" s="5">
        <v>213</v>
      </c>
      <c r="E28" s="139" t="s">
        <v>76</v>
      </c>
      <c r="F28" s="140">
        <v>4</v>
      </c>
      <c r="G28" s="213">
        <v>3939926.35</v>
      </c>
      <c r="H28" s="32">
        <v>4152861.51</v>
      </c>
      <c r="I28" s="32">
        <v>4152861.51</v>
      </c>
      <c r="K28" s="74"/>
    </row>
    <row r="29" spans="1:9" ht="25.5">
      <c r="A29" s="57" t="s">
        <v>98</v>
      </c>
      <c r="B29" s="50">
        <v>119</v>
      </c>
      <c r="C29" s="139" t="s">
        <v>43</v>
      </c>
      <c r="D29" s="5">
        <v>213</v>
      </c>
      <c r="E29" s="139" t="s">
        <v>76</v>
      </c>
      <c r="F29" s="140">
        <v>4</v>
      </c>
      <c r="G29" s="213">
        <v>1998360.48</v>
      </c>
      <c r="H29" s="210">
        <v>1805804.17</v>
      </c>
      <c r="I29" s="210">
        <v>1805804.17</v>
      </c>
    </row>
    <row r="30" spans="1:9" ht="15">
      <c r="A30" s="64" t="s">
        <v>49</v>
      </c>
      <c r="B30" s="77" t="s">
        <v>50</v>
      </c>
      <c r="C30" s="153"/>
      <c r="D30" s="76"/>
      <c r="E30" s="93"/>
      <c r="F30" s="154">
        <v>4</v>
      </c>
      <c r="G30" s="214">
        <f>SUM(G31:G37)</f>
        <v>1365000</v>
      </c>
      <c r="H30" s="211">
        <f>SUM(H31:H37)</f>
        <v>1565000</v>
      </c>
      <c r="I30" s="212">
        <f>SUM(I31:I37)</f>
        <v>1565000</v>
      </c>
    </row>
    <row r="31" spans="1:9" ht="15">
      <c r="A31" s="57" t="s">
        <v>7</v>
      </c>
      <c r="B31" s="50">
        <v>244</v>
      </c>
      <c r="C31" s="139" t="s">
        <v>15</v>
      </c>
      <c r="D31" s="5">
        <v>221</v>
      </c>
      <c r="E31" s="139" t="s">
        <v>76</v>
      </c>
      <c r="F31" s="140">
        <v>4</v>
      </c>
      <c r="G31" s="213">
        <v>85000</v>
      </c>
      <c r="H31" s="210">
        <v>85000</v>
      </c>
      <c r="I31" s="210">
        <v>85000</v>
      </c>
    </row>
    <row r="32" spans="1:9" ht="15">
      <c r="A32" s="57" t="s">
        <v>8</v>
      </c>
      <c r="B32" s="50">
        <v>244</v>
      </c>
      <c r="C32" s="139" t="s">
        <v>15</v>
      </c>
      <c r="D32" s="5">
        <v>223</v>
      </c>
      <c r="E32" s="139" t="s">
        <v>76</v>
      </c>
      <c r="F32" s="140">
        <v>4</v>
      </c>
      <c r="G32" s="213">
        <v>150000</v>
      </c>
      <c r="H32" s="210">
        <v>150000</v>
      </c>
      <c r="I32" s="210">
        <v>150000</v>
      </c>
    </row>
    <row r="33" spans="1:9" ht="15">
      <c r="A33" s="57" t="s">
        <v>110</v>
      </c>
      <c r="B33" s="50">
        <v>247</v>
      </c>
      <c r="C33" s="139" t="s">
        <v>15</v>
      </c>
      <c r="D33" s="5">
        <v>223</v>
      </c>
      <c r="E33" s="139" t="s">
        <v>76</v>
      </c>
      <c r="F33" s="140">
        <v>4</v>
      </c>
      <c r="G33" s="213">
        <v>580000</v>
      </c>
      <c r="H33" s="210">
        <v>580000</v>
      </c>
      <c r="I33" s="210">
        <v>580000</v>
      </c>
    </row>
    <row r="34" spans="1:9" ht="15">
      <c r="A34" s="107" t="s">
        <v>9</v>
      </c>
      <c r="B34" s="50">
        <v>244</v>
      </c>
      <c r="C34" s="139" t="s">
        <v>15</v>
      </c>
      <c r="D34" s="5">
        <v>225</v>
      </c>
      <c r="E34" s="139" t="s">
        <v>76</v>
      </c>
      <c r="F34" s="140">
        <v>4</v>
      </c>
      <c r="G34" s="213">
        <v>150000</v>
      </c>
      <c r="H34" s="32">
        <v>300000</v>
      </c>
      <c r="I34" s="32">
        <v>300000</v>
      </c>
    </row>
    <row r="35" spans="1:9" ht="15">
      <c r="A35" s="57" t="s">
        <v>10</v>
      </c>
      <c r="B35" s="50">
        <v>244</v>
      </c>
      <c r="C35" s="139" t="s">
        <v>15</v>
      </c>
      <c r="D35" s="5">
        <v>226</v>
      </c>
      <c r="E35" s="139" t="s">
        <v>76</v>
      </c>
      <c r="F35" s="140">
        <v>4</v>
      </c>
      <c r="G35" s="213">
        <v>300000</v>
      </c>
      <c r="H35" s="32">
        <v>300000</v>
      </c>
      <c r="I35" s="32">
        <v>300000</v>
      </c>
    </row>
    <row r="36" spans="1:9" ht="15">
      <c r="A36" s="57" t="s">
        <v>95</v>
      </c>
      <c r="B36" s="50">
        <v>244</v>
      </c>
      <c r="C36" s="139" t="s">
        <v>15</v>
      </c>
      <c r="D36" s="5">
        <v>310</v>
      </c>
      <c r="E36" s="139" t="s">
        <v>76</v>
      </c>
      <c r="F36" s="160">
        <v>4</v>
      </c>
      <c r="G36" s="213">
        <v>50000</v>
      </c>
      <c r="H36" s="32">
        <v>100000</v>
      </c>
      <c r="I36" s="32">
        <v>100000</v>
      </c>
    </row>
    <row r="37" spans="1:9" ht="15">
      <c r="A37" s="57" t="s">
        <v>97</v>
      </c>
      <c r="B37" s="50">
        <v>244</v>
      </c>
      <c r="C37" s="139" t="s">
        <v>15</v>
      </c>
      <c r="D37" s="5">
        <v>340</v>
      </c>
      <c r="E37" s="139" t="s">
        <v>76</v>
      </c>
      <c r="F37" s="140">
        <v>4</v>
      </c>
      <c r="G37" s="213">
        <v>50000</v>
      </c>
      <c r="H37" s="32">
        <v>50000</v>
      </c>
      <c r="I37" s="32">
        <v>50000</v>
      </c>
    </row>
    <row r="38" spans="1:9" ht="15">
      <c r="A38" s="64" t="s">
        <v>51</v>
      </c>
      <c r="B38" s="75">
        <v>850</v>
      </c>
      <c r="C38" s="153"/>
      <c r="D38" s="76"/>
      <c r="E38" s="153"/>
      <c r="F38" s="154">
        <v>4</v>
      </c>
      <c r="G38" s="214">
        <f>SUM(G39:G39)</f>
        <v>86600</v>
      </c>
      <c r="H38" s="33">
        <f>SUM(H39:H39)</f>
        <v>86600</v>
      </c>
      <c r="I38" s="34">
        <f>SUM(I39:I39)</f>
        <v>86600</v>
      </c>
    </row>
    <row r="39" spans="1:9" ht="15.75" thickBot="1">
      <c r="A39" s="55" t="s">
        <v>52</v>
      </c>
      <c r="B39" s="35">
        <v>851</v>
      </c>
      <c r="C39" s="147" t="s">
        <v>45</v>
      </c>
      <c r="D39" s="65">
        <v>290</v>
      </c>
      <c r="E39" s="147" t="s">
        <v>76</v>
      </c>
      <c r="F39" s="155">
        <v>4</v>
      </c>
      <c r="G39" s="215">
        <v>86600</v>
      </c>
      <c r="H39" s="56">
        <v>86600</v>
      </c>
      <c r="I39" s="36">
        <v>86600</v>
      </c>
    </row>
    <row r="40" spans="1:9" ht="15.75" thickBot="1">
      <c r="A40" s="149" t="s">
        <v>83</v>
      </c>
      <c r="B40" s="156"/>
      <c r="C40" s="134"/>
      <c r="D40" s="134"/>
      <c r="E40" s="146"/>
      <c r="F40" s="136">
        <v>2</v>
      </c>
      <c r="G40" s="103">
        <f>G41+G54</f>
        <v>2058005.64</v>
      </c>
      <c r="H40" s="104">
        <f>H41+H54</f>
        <v>1980000</v>
      </c>
      <c r="I40" s="103">
        <f>I41+I54</f>
        <v>1980000</v>
      </c>
    </row>
    <row r="41" spans="1:11" ht="15.75" thickBot="1">
      <c r="A41" s="111" t="s">
        <v>80</v>
      </c>
      <c r="B41" s="92"/>
      <c r="C41" s="92" t="s">
        <v>79</v>
      </c>
      <c r="D41" s="92"/>
      <c r="E41" s="157"/>
      <c r="F41" s="158">
        <v>2</v>
      </c>
      <c r="G41" s="84">
        <f>G42+G46+G52</f>
        <v>1115821.67</v>
      </c>
      <c r="H41" s="83">
        <f>H42+H46+H52</f>
        <v>1240000</v>
      </c>
      <c r="I41" s="83">
        <f>I42+I46+I52</f>
        <v>1240000</v>
      </c>
      <c r="K41" s="74"/>
    </row>
    <row r="42" spans="1:11" ht="15">
      <c r="A42" s="67" t="s">
        <v>47</v>
      </c>
      <c r="B42" s="85"/>
      <c r="C42" s="159"/>
      <c r="D42" s="79"/>
      <c r="E42" s="159"/>
      <c r="F42" s="152">
        <v>2</v>
      </c>
      <c r="G42" s="82">
        <f>SUM(G43:G45)</f>
        <v>788200</v>
      </c>
      <c r="H42" s="82">
        <f>SUM(H43:H45)</f>
        <v>981000</v>
      </c>
      <c r="I42" s="82">
        <f>SUM(I43:I45)</f>
        <v>981000</v>
      </c>
      <c r="K42" s="74"/>
    </row>
    <row r="43" spans="1:11" ht="15">
      <c r="A43" s="57" t="s">
        <v>93</v>
      </c>
      <c r="B43" s="50">
        <v>111</v>
      </c>
      <c r="C43" s="5">
        <v>956200130</v>
      </c>
      <c r="D43" s="5">
        <v>211</v>
      </c>
      <c r="E43" s="139" t="s">
        <v>76</v>
      </c>
      <c r="F43" s="140">
        <v>2</v>
      </c>
      <c r="G43" s="32">
        <v>600000</v>
      </c>
      <c r="H43" s="32">
        <v>747000</v>
      </c>
      <c r="I43" s="32">
        <v>747000</v>
      </c>
      <c r="K43" s="74"/>
    </row>
    <row r="44" spans="1:9" ht="25.5">
      <c r="A44" s="57" t="s">
        <v>21</v>
      </c>
      <c r="B44" s="50">
        <v>111</v>
      </c>
      <c r="C44" s="5">
        <v>956200130</v>
      </c>
      <c r="D44" s="5">
        <v>266</v>
      </c>
      <c r="E44" s="139" t="s">
        <v>76</v>
      </c>
      <c r="F44" s="160">
        <v>2</v>
      </c>
      <c r="G44" s="32">
        <v>7000</v>
      </c>
      <c r="H44" s="32">
        <v>7000</v>
      </c>
      <c r="I44" s="32">
        <v>7000</v>
      </c>
    </row>
    <row r="45" spans="1:9" ht="15">
      <c r="A45" s="57" t="s">
        <v>6</v>
      </c>
      <c r="B45" s="50">
        <v>119</v>
      </c>
      <c r="C45" s="5">
        <v>956200130</v>
      </c>
      <c r="D45" s="5">
        <v>213</v>
      </c>
      <c r="E45" s="139" t="s">
        <v>76</v>
      </c>
      <c r="F45" s="160">
        <v>2</v>
      </c>
      <c r="G45" s="32">
        <v>181200</v>
      </c>
      <c r="H45" s="32">
        <v>227000</v>
      </c>
      <c r="I45" s="32">
        <v>227000</v>
      </c>
    </row>
    <row r="46" spans="1:11" ht="15">
      <c r="A46" s="64" t="s">
        <v>49</v>
      </c>
      <c r="B46" s="77" t="s">
        <v>50</v>
      </c>
      <c r="C46" s="76"/>
      <c r="D46" s="76"/>
      <c r="E46" s="93"/>
      <c r="F46" s="161">
        <v>2</v>
      </c>
      <c r="G46" s="34">
        <f>G47+G48+G49+G50+G51</f>
        <v>307621.67</v>
      </c>
      <c r="H46" s="33">
        <f>SUM(H47:H51)</f>
        <v>234000</v>
      </c>
      <c r="I46" s="34">
        <f>SUM(I47:I51)</f>
        <v>234000</v>
      </c>
      <c r="K46" s="74"/>
    </row>
    <row r="47" spans="1:11" ht="15">
      <c r="A47" s="57" t="s">
        <v>8</v>
      </c>
      <c r="B47" s="50">
        <v>244</v>
      </c>
      <c r="C47" s="5">
        <v>956200130</v>
      </c>
      <c r="D47" s="5">
        <v>223</v>
      </c>
      <c r="E47" s="139" t="s">
        <v>76</v>
      </c>
      <c r="F47" s="160">
        <v>2</v>
      </c>
      <c r="G47" s="32">
        <v>20000</v>
      </c>
      <c r="H47" s="32">
        <v>20000</v>
      </c>
      <c r="I47" s="32">
        <v>20000</v>
      </c>
      <c r="K47" s="74"/>
    </row>
    <row r="48" spans="1:9" ht="15">
      <c r="A48" s="57" t="s">
        <v>9</v>
      </c>
      <c r="B48" s="50">
        <v>244</v>
      </c>
      <c r="C48" s="5">
        <v>956200130</v>
      </c>
      <c r="D48" s="5">
        <v>225</v>
      </c>
      <c r="E48" s="139" t="s">
        <v>76</v>
      </c>
      <c r="F48" s="160">
        <v>2</v>
      </c>
      <c r="G48" s="32">
        <v>40000</v>
      </c>
      <c r="H48" s="32">
        <v>20000</v>
      </c>
      <c r="I48" s="32">
        <v>20000</v>
      </c>
    </row>
    <row r="49" spans="1:9" ht="15">
      <c r="A49" s="57" t="s">
        <v>10</v>
      </c>
      <c r="B49" s="50">
        <v>244</v>
      </c>
      <c r="C49" s="5">
        <v>956200130</v>
      </c>
      <c r="D49" s="5">
        <v>226</v>
      </c>
      <c r="E49" s="139" t="s">
        <v>76</v>
      </c>
      <c r="F49" s="160">
        <v>2</v>
      </c>
      <c r="G49" s="32">
        <v>90000</v>
      </c>
      <c r="H49" s="32">
        <v>90000</v>
      </c>
      <c r="I49" s="32">
        <v>90000</v>
      </c>
    </row>
    <row r="50" spans="1:9" ht="15">
      <c r="A50" s="57" t="s">
        <v>95</v>
      </c>
      <c r="B50" s="50">
        <v>244</v>
      </c>
      <c r="C50" s="5">
        <v>956200130</v>
      </c>
      <c r="D50" s="5">
        <v>310</v>
      </c>
      <c r="E50" s="139" t="s">
        <v>76</v>
      </c>
      <c r="F50" s="160">
        <v>2</v>
      </c>
      <c r="G50" s="32">
        <v>65000</v>
      </c>
      <c r="H50" s="32">
        <v>60000</v>
      </c>
      <c r="I50" s="32">
        <v>60000</v>
      </c>
    </row>
    <row r="51" spans="1:9" ht="15">
      <c r="A51" s="57" t="s">
        <v>96</v>
      </c>
      <c r="B51" s="50">
        <v>244</v>
      </c>
      <c r="C51" s="5">
        <v>956200130</v>
      </c>
      <c r="D51" s="5">
        <v>340</v>
      </c>
      <c r="E51" s="162" t="s">
        <v>76</v>
      </c>
      <c r="F51" s="160">
        <v>2</v>
      </c>
      <c r="G51" s="213">
        <v>92621.67</v>
      </c>
      <c r="H51" s="32">
        <v>44000</v>
      </c>
      <c r="I51" s="32">
        <v>44000</v>
      </c>
    </row>
    <row r="52" spans="1:9" ht="15">
      <c r="A52" s="67" t="s">
        <v>85</v>
      </c>
      <c r="B52" s="78">
        <v>850</v>
      </c>
      <c r="C52" s="159"/>
      <c r="D52" s="79"/>
      <c r="E52" s="159"/>
      <c r="F52" s="163">
        <v>2</v>
      </c>
      <c r="G52" s="28">
        <f>SUM(G53:G53)</f>
        <v>20000</v>
      </c>
      <c r="H52" s="29">
        <f>SUM(H53:H53)</f>
        <v>25000</v>
      </c>
      <c r="I52" s="28">
        <f>SUM(I53:I53)</f>
        <v>25000</v>
      </c>
    </row>
    <row r="53" spans="1:9" ht="15.75" thickBot="1">
      <c r="A53" s="55" t="s">
        <v>94</v>
      </c>
      <c r="B53" s="35">
        <v>852</v>
      </c>
      <c r="C53" s="65">
        <v>956200130</v>
      </c>
      <c r="D53" s="65">
        <v>290</v>
      </c>
      <c r="E53" s="147" t="s">
        <v>76</v>
      </c>
      <c r="F53" s="155">
        <v>2</v>
      </c>
      <c r="G53" s="36">
        <v>20000</v>
      </c>
      <c r="H53" s="36">
        <v>25000</v>
      </c>
      <c r="I53" s="36">
        <v>25000</v>
      </c>
    </row>
    <row r="54" spans="1:11" ht="26.25" thickBot="1">
      <c r="A54" s="91" t="s">
        <v>81</v>
      </c>
      <c r="B54" s="123"/>
      <c r="C54" s="164" t="s">
        <v>77</v>
      </c>
      <c r="D54" s="92"/>
      <c r="E54" s="165"/>
      <c r="F54" s="157" t="s">
        <v>60</v>
      </c>
      <c r="G54" s="39">
        <f>G55+G59+G64</f>
        <v>942183.97</v>
      </c>
      <c r="H54" s="39">
        <f>H55+H59+H64</f>
        <v>740000</v>
      </c>
      <c r="I54" s="39">
        <f>I55+I59+I64</f>
        <v>740000</v>
      </c>
      <c r="K54" s="74"/>
    </row>
    <row r="55" spans="1:11" ht="15">
      <c r="A55" s="62" t="s">
        <v>47</v>
      </c>
      <c r="B55" s="94"/>
      <c r="C55" s="151"/>
      <c r="D55" s="81"/>
      <c r="E55" s="151"/>
      <c r="F55" s="166">
        <v>2</v>
      </c>
      <c r="G55" s="82">
        <f>G56+G57+G58</f>
        <v>40000</v>
      </c>
      <c r="H55" s="82">
        <f>H56+H57+H58</f>
        <v>40000</v>
      </c>
      <c r="I55" s="82">
        <f>I56+I57+I58</f>
        <v>40000</v>
      </c>
      <c r="K55" s="74"/>
    </row>
    <row r="56" spans="1:9" ht="15">
      <c r="A56" s="57" t="s">
        <v>99</v>
      </c>
      <c r="B56" s="95" t="s">
        <v>78</v>
      </c>
      <c r="C56" s="139" t="s">
        <v>114</v>
      </c>
      <c r="D56" s="5">
        <v>212</v>
      </c>
      <c r="E56" s="167" t="s">
        <v>76</v>
      </c>
      <c r="F56" s="168">
        <v>2</v>
      </c>
      <c r="G56" s="32">
        <v>10000</v>
      </c>
      <c r="H56" s="32">
        <v>10000</v>
      </c>
      <c r="I56" s="32">
        <v>10000</v>
      </c>
    </row>
    <row r="57" spans="1:9" ht="15">
      <c r="A57" s="57" t="s">
        <v>48</v>
      </c>
      <c r="B57" s="96">
        <v>112</v>
      </c>
      <c r="C57" s="139" t="s">
        <v>114</v>
      </c>
      <c r="D57" s="5">
        <v>226</v>
      </c>
      <c r="E57" s="124" t="s">
        <v>76</v>
      </c>
      <c r="F57" s="169">
        <v>2</v>
      </c>
      <c r="G57" s="32">
        <v>20000</v>
      </c>
      <c r="H57" s="32">
        <v>20000</v>
      </c>
      <c r="I57" s="32">
        <v>20000</v>
      </c>
    </row>
    <row r="58" spans="1:9" ht="15">
      <c r="A58" s="57" t="s">
        <v>48</v>
      </c>
      <c r="B58" s="96">
        <v>113</v>
      </c>
      <c r="C58" s="139" t="s">
        <v>114</v>
      </c>
      <c r="D58" s="5">
        <v>226</v>
      </c>
      <c r="E58" s="124" t="s">
        <v>76</v>
      </c>
      <c r="F58" s="168">
        <v>2</v>
      </c>
      <c r="G58" s="32">
        <v>10000</v>
      </c>
      <c r="H58" s="32">
        <v>10000</v>
      </c>
      <c r="I58" s="32">
        <v>10000</v>
      </c>
    </row>
    <row r="59" spans="1:9" ht="15">
      <c r="A59" s="64" t="s">
        <v>49</v>
      </c>
      <c r="B59" s="97" t="s">
        <v>50</v>
      </c>
      <c r="C59" s="76"/>
      <c r="D59" s="76"/>
      <c r="E59" s="93"/>
      <c r="F59" s="170">
        <v>2</v>
      </c>
      <c r="G59" s="34">
        <f>SUM(G60:G63)</f>
        <v>901183.97</v>
      </c>
      <c r="H59" s="34">
        <f>SUM(H60:H63)</f>
        <v>699000</v>
      </c>
      <c r="I59" s="34">
        <f>SUM(I60:I63)</f>
        <v>699000</v>
      </c>
    </row>
    <row r="60" spans="1:9" ht="15">
      <c r="A60" s="57" t="s">
        <v>9</v>
      </c>
      <c r="B60" s="96">
        <v>244</v>
      </c>
      <c r="C60" s="139" t="s">
        <v>114</v>
      </c>
      <c r="D60" s="5">
        <v>225</v>
      </c>
      <c r="E60" s="139" t="s">
        <v>76</v>
      </c>
      <c r="F60" s="171">
        <v>2</v>
      </c>
      <c r="G60" s="32">
        <v>300000</v>
      </c>
      <c r="H60" s="32">
        <v>300000</v>
      </c>
      <c r="I60" s="32">
        <v>300000</v>
      </c>
    </row>
    <row r="61" spans="1:9" ht="15">
      <c r="A61" s="57" t="s">
        <v>10</v>
      </c>
      <c r="B61" s="96">
        <v>244</v>
      </c>
      <c r="C61" s="139" t="s">
        <v>114</v>
      </c>
      <c r="D61" s="5">
        <v>226</v>
      </c>
      <c r="E61" s="139" t="s">
        <v>76</v>
      </c>
      <c r="F61" s="171">
        <v>2</v>
      </c>
      <c r="G61" s="32">
        <v>200000</v>
      </c>
      <c r="H61" s="32">
        <v>200000</v>
      </c>
      <c r="I61" s="32">
        <v>200000</v>
      </c>
    </row>
    <row r="62" spans="1:9" ht="15">
      <c r="A62" s="57" t="s">
        <v>95</v>
      </c>
      <c r="B62" s="96">
        <v>244</v>
      </c>
      <c r="C62" s="139" t="s">
        <v>114</v>
      </c>
      <c r="D62" s="5">
        <v>310</v>
      </c>
      <c r="E62" s="139" t="s">
        <v>76</v>
      </c>
      <c r="F62" s="171">
        <v>2</v>
      </c>
      <c r="G62" s="32">
        <v>265931.51</v>
      </c>
      <c r="H62" s="32">
        <v>100000</v>
      </c>
      <c r="I62" s="32">
        <v>100000</v>
      </c>
    </row>
    <row r="63" spans="1:9" ht="15">
      <c r="A63" s="57" t="s">
        <v>97</v>
      </c>
      <c r="B63" s="96">
        <v>244</v>
      </c>
      <c r="C63" s="139" t="s">
        <v>114</v>
      </c>
      <c r="D63" s="5">
        <v>340</v>
      </c>
      <c r="E63" s="162" t="s">
        <v>76</v>
      </c>
      <c r="F63" s="171">
        <v>2</v>
      </c>
      <c r="G63" s="213">
        <v>135252.46</v>
      </c>
      <c r="H63" s="32">
        <v>99000</v>
      </c>
      <c r="I63" s="32">
        <v>99000</v>
      </c>
    </row>
    <row r="64" spans="1:9" ht="15">
      <c r="A64" s="67" t="s">
        <v>51</v>
      </c>
      <c r="B64" s="98">
        <v>850</v>
      </c>
      <c r="C64" s="159"/>
      <c r="D64" s="79"/>
      <c r="E64" s="159"/>
      <c r="F64" s="172">
        <v>2</v>
      </c>
      <c r="G64" s="28">
        <f>SUM(G65:G65)</f>
        <v>1000</v>
      </c>
      <c r="H64" s="28">
        <f>SUM(H65:H65)</f>
        <v>1000</v>
      </c>
      <c r="I64" s="28">
        <f>SUM(I65:I65)</f>
        <v>1000</v>
      </c>
    </row>
    <row r="65" spans="1:9" ht="15.75" thickBot="1">
      <c r="A65" s="55" t="s">
        <v>103</v>
      </c>
      <c r="B65" s="99">
        <v>853</v>
      </c>
      <c r="C65" s="139" t="s">
        <v>114</v>
      </c>
      <c r="D65" s="65">
        <v>290</v>
      </c>
      <c r="E65" s="147" t="s">
        <v>76</v>
      </c>
      <c r="F65" s="173">
        <v>2</v>
      </c>
      <c r="G65" s="36">
        <v>1000</v>
      </c>
      <c r="H65" s="36">
        <v>1000</v>
      </c>
      <c r="I65" s="36">
        <v>1000</v>
      </c>
    </row>
    <row r="66" spans="1:9" ht="15.75" thickBot="1">
      <c r="A66" s="112" t="s">
        <v>86</v>
      </c>
      <c r="B66" s="121"/>
      <c r="C66" s="122"/>
      <c r="D66" s="122"/>
      <c r="E66" s="174"/>
      <c r="F66" s="175">
        <v>5</v>
      </c>
      <c r="G66" s="103">
        <f>G67</f>
        <v>163628.34</v>
      </c>
      <c r="H66" s="103">
        <f>H67</f>
        <v>51527.5</v>
      </c>
      <c r="I66" s="103">
        <f>I67</f>
        <v>51527.5</v>
      </c>
    </row>
    <row r="67" spans="1:9" ht="15">
      <c r="A67" s="67" t="s">
        <v>49</v>
      </c>
      <c r="B67" s="108" t="s">
        <v>50</v>
      </c>
      <c r="C67" s="79"/>
      <c r="D67" s="79"/>
      <c r="E67" s="176"/>
      <c r="F67" s="177">
        <v>5</v>
      </c>
      <c r="G67" s="28">
        <f>G68+G69+G70+G71</f>
        <v>163628.34</v>
      </c>
      <c r="H67" s="28">
        <f>H68+H69+H70+H71</f>
        <v>51527.5</v>
      </c>
      <c r="I67" s="28">
        <f>I68+I69+I70+I71</f>
        <v>51527.5</v>
      </c>
    </row>
    <row r="68" spans="1:9" ht="15">
      <c r="A68" s="24" t="s">
        <v>8</v>
      </c>
      <c r="B68" s="100">
        <v>244</v>
      </c>
      <c r="C68" s="26">
        <v>956501262</v>
      </c>
      <c r="D68" s="26">
        <v>223</v>
      </c>
      <c r="E68" s="124" t="s">
        <v>76</v>
      </c>
      <c r="F68" s="178">
        <v>5</v>
      </c>
      <c r="G68" s="54">
        <v>39392.34</v>
      </c>
      <c r="H68" s="54">
        <v>51527.5</v>
      </c>
      <c r="I68" s="54">
        <v>51527.5</v>
      </c>
    </row>
    <row r="69" spans="1:9" ht="15">
      <c r="A69" s="57" t="s">
        <v>10</v>
      </c>
      <c r="B69" s="96">
        <v>244</v>
      </c>
      <c r="C69" s="5">
        <v>956501221</v>
      </c>
      <c r="D69" s="5">
        <v>225</v>
      </c>
      <c r="E69" s="139" t="s">
        <v>76</v>
      </c>
      <c r="F69" s="171">
        <v>5</v>
      </c>
      <c r="G69" s="32">
        <v>124236</v>
      </c>
      <c r="H69" s="32"/>
      <c r="I69" s="32"/>
    </row>
    <row r="70" spans="1:9" ht="15">
      <c r="A70" s="57"/>
      <c r="B70" s="96"/>
      <c r="C70" s="5"/>
      <c r="D70" s="5"/>
      <c r="E70" s="139"/>
      <c r="F70" s="171"/>
      <c r="G70" s="32"/>
      <c r="H70" s="32"/>
      <c r="I70" s="32"/>
    </row>
    <row r="71" spans="1:9" ht="15.75" thickBot="1">
      <c r="A71" s="58"/>
      <c r="B71" s="101"/>
      <c r="C71" s="70"/>
      <c r="D71" s="70"/>
      <c r="E71" s="179"/>
      <c r="F71" s="180"/>
      <c r="G71" s="71"/>
      <c r="H71" s="71"/>
      <c r="I71" s="71"/>
    </row>
    <row r="72" spans="1:9" ht="15.75" thickBot="1">
      <c r="A72" s="113"/>
      <c r="B72" s="110"/>
      <c r="C72" s="110"/>
      <c r="D72" s="110"/>
      <c r="E72" s="181"/>
      <c r="F72" s="110"/>
      <c r="G72" s="114"/>
      <c r="H72" s="114"/>
      <c r="I72" s="115"/>
    </row>
    <row r="73" spans="1:9" ht="15">
      <c r="A73" s="8"/>
      <c r="B73" s="9"/>
      <c r="C73" s="9"/>
      <c r="D73" s="168"/>
      <c r="E73" s="10"/>
      <c r="F73" s="9"/>
      <c r="G73" s="9"/>
      <c r="H73" s="2"/>
      <c r="I73" s="2"/>
    </row>
    <row r="74" spans="1:9" ht="15">
      <c r="A74" s="206" t="s">
        <v>22</v>
      </c>
      <c r="B74" s="259" t="s">
        <v>123</v>
      </c>
      <c r="C74" s="259"/>
      <c r="D74" s="168"/>
      <c r="E74" s="260"/>
      <c r="F74" s="260"/>
      <c r="G74" s="6"/>
      <c r="H74" s="119" t="s">
        <v>128</v>
      </c>
      <c r="I74" s="120"/>
    </row>
    <row r="75" spans="1:9" ht="15">
      <c r="A75" s="11"/>
      <c r="B75" s="257"/>
      <c r="C75" s="257"/>
      <c r="D75" s="183"/>
      <c r="E75" s="261"/>
      <c r="F75" s="261"/>
      <c r="G75" s="182"/>
      <c r="H75" s="253"/>
      <c r="I75" s="253"/>
    </row>
    <row r="76" spans="1:9" ht="15">
      <c r="A76" s="11"/>
      <c r="B76" s="183"/>
      <c r="C76" s="183"/>
      <c r="D76" s="10"/>
      <c r="E76" s="10"/>
      <c r="F76" s="183"/>
      <c r="G76" s="184"/>
      <c r="H76" s="183"/>
      <c r="I76" s="2"/>
    </row>
    <row r="77" spans="1:9" ht="15">
      <c r="A77" s="205" t="s">
        <v>24</v>
      </c>
      <c r="B77" s="258" t="s">
        <v>84</v>
      </c>
      <c r="C77" s="258"/>
      <c r="D77" s="185"/>
      <c r="E77" s="120" t="s">
        <v>107</v>
      </c>
      <c r="F77" s="120"/>
      <c r="G77" s="6"/>
      <c r="H77" s="14" t="s">
        <v>112</v>
      </c>
      <c r="I77" s="2"/>
    </row>
    <row r="78" spans="1:9" ht="15">
      <c r="A78" s="207" t="s">
        <v>108</v>
      </c>
      <c r="B78" s="257"/>
      <c r="C78" s="257"/>
      <c r="D78" s="7"/>
      <c r="E78" s="258"/>
      <c r="F78" s="258"/>
      <c r="G78" s="182"/>
      <c r="H78" s="187" t="s">
        <v>106</v>
      </c>
      <c r="I78" s="2"/>
    </row>
    <row r="79" spans="1:9" ht="15">
      <c r="A79" s="186"/>
      <c r="B79" s="186"/>
      <c r="C79" s="186"/>
      <c r="D79" s="6"/>
      <c r="E79" s="6"/>
      <c r="F79" s="186"/>
      <c r="G79" s="186"/>
      <c r="H79" s="186"/>
      <c r="I79" s="186"/>
    </row>
    <row r="80" spans="1:9" ht="15">
      <c r="A80" s="237"/>
      <c r="B80" s="237"/>
      <c r="C80" s="186"/>
      <c r="D80" s="7"/>
      <c r="E80" s="7"/>
      <c r="F80" s="186"/>
      <c r="G80" s="186"/>
      <c r="H80" s="186"/>
      <c r="I80" s="186"/>
    </row>
    <row r="81" spans="4:5" ht="15">
      <c r="D81" s="6"/>
      <c r="E81" s="12"/>
    </row>
    <row r="82" spans="1:8" ht="15">
      <c r="A82" s="6"/>
      <c r="B82" s="6"/>
      <c r="C82" s="6"/>
      <c r="D82" s="7"/>
      <c r="E82" s="7"/>
      <c r="F82" s="6"/>
      <c r="G82" s="6"/>
      <c r="H82" s="6"/>
    </row>
    <row r="83" spans="1:8" ht="15">
      <c r="A83" s="7"/>
      <c r="B83" s="7"/>
      <c r="C83" s="7"/>
      <c r="D83" s="4"/>
      <c r="E83" s="3"/>
      <c r="F83" s="7"/>
      <c r="G83" s="7"/>
      <c r="H83" s="7"/>
    </row>
    <row r="84" spans="1:8" ht="15">
      <c r="A84" s="3"/>
      <c r="B84" s="1"/>
      <c r="C84" s="1"/>
      <c r="D84" s="12"/>
      <c r="E84" s="7"/>
      <c r="F84" s="1"/>
      <c r="G84" s="1"/>
      <c r="H84" s="2"/>
    </row>
    <row r="85" spans="1:8" ht="15">
      <c r="A85" s="4"/>
      <c r="B85" s="12"/>
      <c r="C85" s="12"/>
      <c r="D85" s="7"/>
      <c r="E85" s="1"/>
      <c r="F85" s="12"/>
      <c r="G85" s="12"/>
      <c r="H85" s="12"/>
    </row>
    <row r="86" spans="1:8" ht="15">
      <c r="A86" s="7"/>
      <c r="B86" s="7"/>
      <c r="C86" s="7"/>
      <c r="D86" s="3"/>
      <c r="E86" s="1"/>
      <c r="F86" s="7"/>
      <c r="G86" s="7"/>
      <c r="H86" s="7"/>
    </row>
    <row r="87" spans="1:8" ht="15">
      <c r="A87" s="3"/>
      <c r="B87" s="1"/>
      <c r="C87" s="1"/>
      <c r="D87" s="7"/>
      <c r="E87" s="1"/>
      <c r="F87" s="1"/>
      <c r="G87" s="1"/>
      <c r="H87" s="2"/>
    </row>
    <row r="88" spans="1:8" ht="15">
      <c r="A88" s="7"/>
      <c r="B88" s="7"/>
      <c r="C88" s="7"/>
      <c r="D88" s="1"/>
      <c r="E88" s="1"/>
      <c r="F88" s="7"/>
      <c r="G88" s="7"/>
      <c r="H88" s="7"/>
    </row>
    <row r="89" ht="15">
      <c r="D89" s="1"/>
    </row>
    <row r="90" ht="15">
      <c r="D90" s="1"/>
    </row>
    <row r="91" ht="15">
      <c r="D91" s="1"/>
    </row>
  </sheetData>
  <sheetProtection/>
  <mergeCells count="20">
    <mergeCell ref="H75:I75"/>
    <mergeCell ref="A5:A7"/>
    <mergeCell ref="B78:C78"/>
    <mergeCell ref="E78:F78"/>
    <mergeCell ref="G2:G3"/>
    <mergeCell ref="B74:C74"/>
    <mergeCell ref="E74:F74"/>
    <mergeCell ref="B75:C75"/>
    <mergeCell ref="E75:F75"/>
    <mergeCell ref="B77:C77"/>
    <mergeCell ref="A80:B80"/>
    <mergeCell ref="A1:I1"/>
    <mergeCell ref="A2:A3"/>
    <mergeCell ref="B2:B3"/>
    <mergeCell ref="C2:C3"/>
    <mergeCell ref="D2:D3"/>
    <mergeCell ref="E2:E3"/>
    <mergeCell ref="F2:F3"/>
    <mergeCell ref="H2:H3"/>
    <mergeCell ref="I2:I3"/>
  </mergeCells>
  <hyperlinks>
    <hyperlink ref="B2" r:id="rId1" display="garantf1://12081731.100000/"/>
  </hyperlinks>
  <printOptions/>
  <pageMargins left="0.3" right="0.15748031496062992" top="0.4724409448818898" bottom="0.44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8515625" style="15" customWidth="1"/>
    <col min="2" max="2" width="56.140625" style="15" customWidth="1"/>
    <col min="3" max="3" width="7.421875" style="15" customWidth="1"/>
    <col min="4" max="4" width="7.8515625" style="15" customWidth="1"/>
    <col min="5" max="7" width="14.57421875" style="15" customWidth="1"/>
    <col min="8" max="8" width="11.8515625" style="15" customWidth="1"/>
  </cols>
  <sheetData>
    <row r="1" spans="1:8" s="15" customFormat="1" ht="23.25" customHeight="1">
      <c r="A1" s="73" t="s">
        <v>29</v>
      </c>
      <c r="B1" s="262" t="s">
        <v>54</v>
      </c>
      <c r="C1" s="262"/>
      <c r="D1" s="262"/>
      <c r="E1" s="262"/>
      <c r="F1" s="262"/>
      <c r="G1" s="262"/>
      <c r="H1" s="262"/>
    </row>
    <row r="2" spans="1:8" s="15" customFormat="1" ht="12.75" customHeight="1">
      <c r="A2" s="263" t="s">
        <v>55</v>
      </c>
      <c r="B2" s="265" t="s">
        <v>0</v>
      </c>
      <c r="C2" s="265" t="s">
        <v>56</v>
      </c>
      <c r="D2" s="265" t="s">
        <v>57</v>
      </c>
      <c r="E2" s="265" t="s">
        <v>1</v>
      </c>
      <c r="F2" s="265"/>
      <c r="G2" s="265"/>
      <c r="H2" s="265"/>
    </row>
    <row r="3" spans="1:8" s="15" customFormat="1" ht="51.75" customHeight="1">
      <c r="A3" s="264" t="s">
        <v>29</v>
      </c>
      <c r="B3" s="266" t="s">
        <v>29</v>
      </c>
      <c r="C3" s="266" t="s">
        <v>29</v>
      </c>
      <c r="D3" s="266" t="s">
        <v>29</v>
      </c>
      <c r="E3" s="216" t="s">
        <v>125</v>
      </c>
      <c r="F3" s="216" t="s">
        <v>126</v>
      </c>
      <c r="G3" s="216" t="s">
        <v>127</v>
      </c>
      <c r="H3" s="189" t="s">
        <v>58</v>
      </c>
    </row>
    <row r="4" spans="1:8" s="15" customFormat="1" ht="10.5" customHeight="1">
      <c r="A4" s="190" t="s">
        <v>59</v>
      </c>
      <c r="B4" s="190" t="s">
        <v>60</v>
      </c>
      <c r="C4" s="190" t="s">
        <v>61</v>
      </c>
      <c r="D4" s="190" t="s">
        <v>62</v>
      </c>
      <c r="E4" s="190" t="s">
        <v>63</v>
      </c>
      <c r="F4" s="190" t="s">
        <v>64</v>
      </c>
      <c r="G4" s="190" t="s">
        <v>65</v>
      </c>
      <c r="H4" s="190" t="s">
        <v>66</v>
      </c>
    </row>
    <row r="5" spans="1:8" s="15" customFormat="1" ht="15">
      <c r="A5" s="191" t="s">
        <v>67</v>
      </c>
      <c r="B5" s="192" t="s">
        <v>68</v>
      </c>
      <c r="C5" s="191" t="s">
        <v>67</v>
      </c>
      <c r="D5" s="191" t="s">
        <v>69</v>
      </c>
      <c r="E5" s="193">
        <f>E6</f>
        <v>2573805.6399999997</v>
      </c>
      <c r="F5" s="193">
        <f>F6</f>
        <v>2498000</v>
      </c>
      <c r="G5" s="193">
        <f>G6</f>
        <v>2498000</v>
      </c>
      <c r="H5" s="193" t="s">
        <v>29</v>
      </c>
    </row>
    <row r="6" spans="1:8" s="15" customFormat="1" ht="38.25">
      <c r="A6" s="194" t="s">
        <v>70</v>
      </c>
      <c r="B6" s="195" t="s">
        <v>71</v>
      </c>
      <c r="C6" s="194" t="s">
        <v>70</v>
      </c>
      <c r="D6" s="194" t="s">
        <v>69</v>
      </c>
      <c r="E6" s="196">
        <f>Лист2!G30+Лист2!G46+Лист2!G59</f>
        <v>2573805.6399999997</v>
      </c>
      <c r="F6" s="196">
        <f>Лист2!H30+Лист2!H46+Лист2!H59</f>
        <v>2498000</v>
      </c>
      <c r="G6" s="196">
        <f>Лист2!I30+Лист2!I46+Лист2!I59</f>
        <v>2498000</v>
      </c>
      <c r="H6" s="196" t="s">
        <v>29</v>
      </c>
    </row>
    <row r="7" spans="1:8" s="15" customFormat="1" ht="38.25">
      <c r="A7" s="194" t="s">
        <v>72</v>
      </c>
      <c r="B7" s="195" t="s">
        <v>73</v>
      </c>
      <c r="C7" s="194" t="s">
        <v>72</v>
      </c>
      <c r="D7" s="194" t="s">
        <v>69</v>
      </c>
      <c r="E7" s="196">
        <f>Лист2!G30</f>
        <v>1365000</v>
      </c>
      <c r="F7" s="196">
        <f>Лист2!H30</f>
        <v>1565000</v>
      </c>
      <c r="G7" s="196">
        <f>Лист2!I30</f>
        <v>1565000</v>
      </c>
      <c r="H7" s="196" t="s">
        <v>29</v>
      </c>
    </row>
    <row r="8" spans="1:8" s="15" customFormat="1" ht="15">
      <c r="A8" s="194" t="s">
        <v>74</v>
      </c>
      <c r="B8" s="195" t="s">
        <v>75</v>
      </c>
      <c r="C8" s="194" t="s">
        <v>74</v>
      </c>
      <c r="D8" s="194" t="s">
        <v>69</v>
      </c>
      <c r="E8" s="196">
        <f>E6</f>
        <v>2573805.6399999997</v>
      </c>
      <c r="F8" s="196">
        <f>F6</f>
        <v>2498000</v>
      </c>
      <c r="G8" s="196">
        <f>G6</f>
        <v>2498000</v>
      </c>
      <c r="H8" s="196" t="s">
        <v>29</v>
      </c>
    </row>
    <row r="9" spans="1:8" ht="15">
      <c r="A9" s="197"/>
      <c r="B9" s="197"/>
      <c r="C9" s="197"/>
      <c r="D9" s="197"/>
      <c r="E9" s="197"/>
      <c r="F9" s="197"/>
      <c r="G9" s="197"/>
      <c r="H9" s="197"/>
    </row>
    <row r="10" spans="1:8" ht="15">
      <c r="A10" s="197"/>
      <c r="B10" s="197"/>
      <c r="C10" s="197"/>
      <c r="D10" s="197"/>
      <c r="E10" s="197"/>
      <c r="F10" s="197"/>
      <c r="G10" s="197"/>
      <c r="H10" s="197"/>
    </row>
    <row r="11" spans="1:8" ht="15">
      <c r="A11" s="197"/>
      <c r="B11" s="197"/>
      <c r="C11" s="197"/>
      <c r="D11" s="197"/>
      <c r="E11" s="197"/>
      <c r="F11" s="197"/>
      <c r="G11" s="197"/>
      <c r="H11" s="197"/>
    </row>
    <row r="12" spans="1:8" ht="15">
      <c r="A12" s="197"/>
      <c r="B12" s="72" t="s">
        <v>111</v>
      </c>
      <c r="C12" s="197"/>
      <c r="D12" s="197"/>
      <c r="E12" s="197"/>
      <c r="F12" s="197"/>
      <c r="G12" s="197"/>
      <c r="H12" s="197"/>
    </row>
    <row r="13" spans="1:8" ht="15">
      <c r="A13" s="197"/>
      <c r="B13" s="197"/>
      <c r="C13" s="197"/>
      <c r="D13" s="197"/>
      <c r="E13" s="197"/>
      <c r="F13" s="197"/>
      <c r="G13" s="197"/>
      <c r="H13" s="197"/>
    </row>
  </sheetData>
  <sheetProtection/>
  <mergeCells count="6">
    <mergeCell ref="B1:H1"/>
    <mergeCell ref="A2:A3"/>
    <mergeCell ref="B2:B3"/>
    <mergeCell ref="C2:C3"/>
    <mergeCell ref="D2:D3"/>
    <mergeCell ref="E2:H2"/>
  </mergeCells>
  <printOptions/>
  <pageMargins left="0.4" right="0.5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Бухгалтер</cp:lastModifiedBy>
  <cp:lastPrinted>2022-02-04T08:49:58Z</cp:lastPrinted>
  <dcterms:created xsi:type="dcterms:W3CDTF">2011-12-06T13:51:24Z</dcterms:created>
  <dcterms:modified xsi:type="dcterms:W3CDTF">2022-08-11T11:11:53Z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